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Y:\mth_133\grading\"/>
    </mc:Choice>
  </mc:AlternateContent>
  <xr:revisionPtr revIDLastSave="0" documentId="13_ncr:1_{CCE6A3B8-D7FF-4352-9F6F-E7226D5BC44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urse Grades" sheetId="1" r:id="rId1"/>
    <sheet name="Scales" sheetId="2" r:id="rId2"/>
    <sheet name="Conditions and Restriction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9" i="1" l="1"/>
  <c r="Y18" i="1"/>
  <c r="Y17" i="1"/>
  <c r="Y20" i="1" l="1"/>
  <c r="L20" i="1"/>
  <c r="L19" i="1"/>
  <c r="L18" i="1"/>
  <c r="L17" i="1"/>
  <c r="E19" i="1"/>
  <c r="E22" i="1"/>
  <c r="Q9" i="1"/>
  <c r="P9" i="1"/>
  <c r="O9" i="1"/>
  <c r="N9" i="1"/>
  <c r="L9" i="1"/>
  <c r="K14" i="1"/>
  <c r="F14" i="1"/>
  <c r="E14" i="1"/>
  <c r="D14" i="1"/>
  <c r="B9" i="1"/>
  <c r="G4" i="2" l="1"/>
  <c r="G5" i="2"/>
  <c r="G6" i="2"/>
  <c r="G7" i="2"/>
  <c r="G8" i="2"/>
  <c r="G9" i="2"/>
  <c r="G10" i="2"/>
  <c r="G3" i="2"/>
  <c r="H20" i="1" l="1"/>
  <c r="C9" i="1" l="1"/>
  <c r="E20" i="1" s="1"/>
  <c r="D9" i="1"/>
  <c r="E9" i="1"/>
  <c r="F9" i="1"/>
  <c r="G9" i="1"/>
  <c r="H9" i="1"/>
  <c r="J9" i="1"/>
  <c r="M9" i="1"/>
  <c r="E23" i="1" s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C4" i="1"/>
  <c r="D4" i="1"/>
  <c r="E4" i="1"/>
  <c r="F4" i="1"/>
  <c r="G4" i="1"/>
  <c r="H4" i="1"/>
  <c r="I4" i="1"/>
  <c r="J4" i="1"/>
  <c r="B4" i="1"/>
  <c r="E17" i="1" s="1"/>
  <c r="AA19" i="1" l="1"/>
  <c r="AA18" i="1"/>
  <c r="E21" i="1"/>
  <c r="E18" i="1"/>
  <c r="AA17" i="1" l="1"/>
  <c r="AA20" i="1" s="1"/>
</calcChain>
</file>

<file path=xl/sharedStrings.xml><?xml version="1.0" encoding="utf-8"?>
<sst xmlns="http://schemas.openxmlformats.org/spreadsheetml/2006/main" count="103" uniqueCount="91">
  <si>
    <t>Grade</t>
  </si>
  <si>
    <t>Max</t>
  </si>
  <si>
    <t>Qz 1</t>
  </si>
  <si>
    <t>Qz 2</t>
  </si>
  <si>
    <t>Qz 3</t>
  </si>
  <si>
    <t>Qz 4</t>
  </si>
  <si>
    <t>Qz 5</t>
  </si>
  <si>
    <t>Qz 6</t>
  </si>
  <si>
    <t>Qz 7</t>
  </si>
  <si>
    <t>Final</t>
  </si>
  <si>
    <t>Hw %</t>
  </si>
  <si>
    <t>Grade (% min)</t>
  </si>
  <si>
    <t>E1 (20%)</t>
  </si>
  <si>
    <t>E2 (20%)</t>
  </si>
  <si>
    <t>FE (30%)</t>
  </si>
  <si>
    <t>Total (100%)</t>
  </si>
  <si>
    <t>Grade Scale</t>
  </si>
  <si>
    <t>Quiz Setup and Limitations</t>
  </si>
  <si>
    <t>Quizzes left blank will not drop. Make sure to have a 0 in their quiz spot for correct calculations</t>
  </si>
  <si>
    <t>Does not recognize "x" for excused exams or quizzes. Please fix these manually.</t>
  </si>
  <si>
    <t xml:space="preserve">Each quiz must be worth a maximum of 10 points. </t>
  </si>
  <si>
    <t>Count?</t>
  </si>
  <si>
    <t>Kick off Calculations</t>
  </si>
  <si>
    <t>Student Remediation Calculations</t>
  </si>
  <si>
    <t>Low Exam</t>
  </si>
  <si>
    <t>Low Exam %</t>
  </si>
  <si>
    <t>Final Exam %</t>
  </si>
  <si>
    <t>Course Grade Calculations</t>
  </si>
  <si>
    <t>Overall Course Grade</t>
  </si>
  <si>
    <t xml:space="preserve">This is a new gradebook and may contain mistakes. Grades calculated here are not binding. </t>
  </si>
  <si>
    <t>Homeworks</t>
  </si>
  <si>
    <t>Quizzes</t>
  </si>
  <si>
    <t>Exams</t>
  </si>
  <si>
    <t>QZ (18%)</t>
  </si>
  <si>
    <t>WW + Sv (12%)</t>
  </si>
  <si>
    <t>Raw Course Grade %</t>
  </si>
  <si>
    <t>Need at least 1 quiz and 1 homework for calculation to be accurate</t>
  </si>
  <si>
    <t>Must have at most 12 quizzes throughout the semester</t>
  </si>
  <si>
    <t>AS01</t>
  </si>
  <si>
    <t>AS02</t>
  </si>
  <si>
    <t>AS03</t>
  </si>
  <si>
    <t>AS04</t>
  </si>
  <si>
    <t>AS05</t>
  </si>
  <si>
    <t>AS06</t>
  </si>
  <si>
    <t>AS07</t>
  </si>
  <si>
    <t>AS08</t>
  </si>
  <si>
    <t>AS09</t>
  </si>
  <si>
    <t>AS10</t>
  </si>
  <si>
    <t>AS11</t>
  </si>
  <si>
    <t>AS12</t>
  </si>
  <si>
    <t>AS13</t>
  </si>
  <si>
    <t>AS14</t>
  </si>
  <si>
    <t>AS15</t>
  </si>
  <si>
    <t>AS16</t>
  </si>
  <si>
    <t>AS17</t>
  </si>
  <si>
    <t>AS18</t>
  </si>
  <si>
    <t>AS19</t>
  </si>
  <si>
    <t>AS20</t>
  </si>
  <si>
    <t>AS21</t>
  </si>
  <si>
    <t>AS22</t>
  </si>
  <si>
    <t>AS23</t>
  </si>
  <si>
    <t>AS24</t>
  </si>
  <si>
    <t>AS25</t>
  </si>
  <si>
    <t>AS26</t>
  </si>
  <si>
    <t>AS27</t>
  </si>
  <si>
    <t>AS28</t>
  </si>
  <si>
    <t>AS29</t>
  </si>
  <si>
    <t>AS30</t>
  </si>
  <si>
    <t>AS31</t>
  </si>
  <si>
    <t>Lab Practicum</t>
  </si>
  <si>
    <t>Lp1</t>
  </si>
  <si>
    <t>Ex1</t>
  </si>
  <si>
    <t>Ex2</t>
  </si>
  <si>
    <t>Lb1</t>
  </si>
  <si>
    <t>Lb2</t>
  </si>
  <si>
    <t>Lb3</t>
  </si>
  <si>
    <t>Lb4</t>
  </si>
  <si>
    <t>Lb5</t>
  </si>
  <si>
    <t>Lb6</t>
  </si>
  <si>
    <t>Course Grade % with drops</t>
  </si>
  <si>
    <t>dropped quiz</t>
  </si>
  <si>
    <t>Lab % (raw)</t>
  </si>
  <si>
    <t>Qz % (raw)</t>
  </si>
  <si>
    <t>dropped lab</t>
  </si>
  <si>
    <t>Qz % (with 1 drop)</t>
  </si>
  <si>
    <t>Lab % (with 1 drop)</t>
  </si>
  <si>
    <t>Labs</t>
  </si>
  <si>
    <t>Option1</t>
  </si>
  <si>
    <t>Option2</t>
  </si>
  <si>
    <t>This gradebook requires at least 1 hw, 1 qz, and 1 lab for accurate calculations</t>
  </si>
  <si>
    <t>Course Grade % with 2 drops &amp; student remediation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</si>
</sst>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 Black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Verdana"/>
      <family val="2"/>
    </font>
    <font>
      <sz val="8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2D0B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15" applyNumberFormat="0" applyAlignment="0" applyProtection="0"/>
    <xf numFmtId="0" fontId="14" fillId="13" borderId="16" applyNumberFormat="0" applyAlignment="0" applyProtection="0"/>
    <xf numFmtId="0" fontId="15" fillId="13" borderId="15" applyNumberFormat="0" applyAlignment="0" applyProtection="0"/>
    <xf numFmtId="0" fontId="16" fillId="0" borderId="17" applyNumberFormat="0" applyFill="0" applyAlignment="0" applyProtection="0"/>
    <xf numFmtId="0" fontId="17" fillId="14" borderId="18" applyNumberFormat="0" applyAlignment="0" applyProtection="0"/>
    <xf numFmtId="0" fontId="18" fillId="0" borderId="0" applyNumberFormat="0" applyFill="0" applyBorder="0" applyAlignment="0" applyProtection="0"/>
    <xf numFmtId="0" fontId="1" fillId="15" borderId="19" applyNumberFormat="0" applyFont="0" applyAlignment="0" applyProtection="0"/>
    <xf numFmtId="0" fontId="19" fillId="0" borderId="0" applyNumberFormat="0" applyFill="0" applyBorder="0" applyAlignment="0" applyProtection="0"/>
    <xf numFmtId="0" fontId="4" fillId="0" borderId="20" applyNumberFormat="0" applyFill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0" fillId="39" borderId="0" applyNumberFormat="0" applyBorder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Protection="0">
      <alignment vertical="top" wrapText="1"/>
    </xf>
  </cellStyleXfs>
  <cellXfs count="6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1" applyFont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8" borderId="7" xfId="0" applyFill="1" applyBorder="1" applyAlignment="1" applyProtection="1">
      <alignment horizontal="right"/>
      <protection locked="0"/>
    </xf>
    <xf numFmtId="0" fontId="0" fillId="8" borderId="0" xfId="0" applyFill="1" applyBorder="1" applyAlignment="1" applyProtection="1">
      <alignment horizontal="center"/>
      <protection locked="0"/>
    </xf>
    <xf numFmtId="0" fontId="0" fillId="8" borderId="6" xfId="0" applyFill="1" applyBorder="1"/>
    <xf numFmtId="0" fontId="0" fillId="8" borderId="0" xfId="0" applyFill="1" applyBorder="1"/>
    <xf numFmtId="0" fontId="0" fillId="8" borderId="0" xfId="0" applyFill="1" applyBorder="1" applyAlignment="1">
      <alignment horizontal="left" vertical="center"/>
    </xf>
    <xf numFmtId="0" fontId="0" fillId="8" borderId="9" xfId="0" applyFill="1" applyBorder="1"/>
    <xf numFmtId="0" fontId="0" fillId="8" borderId="8" xfId="0" applyFill="1" applyBorder="1"/>
    <xf numFmtId="0" fontId="0" fillId="8" borderId="4" xfId="0" applyFill="1" applyBorder="1"/>
    <xf numFmtId="0" fontId="0" fillId="8" borderId="10" xfId="0" applyFill="1" applyBorder="1"/>
    <xf numFmtId="0" fontId="4" fillId="5" borderId="5" xfId="0" applyFont="1" applyFill="1" applyBorder="1" applyAlignment="1" applyProtection="1">
      <alignment horizontal="right"/>
      <protection locked="0"/>
    </xf>
    <xf numFmtId="0" fontId="4" fillId="5" borderId="2" xfId="0" applyFont="1" applyFill="1" applyBorder="1" applyAlignment="1" applyProtection="1">
      <alignment horizontal="right"/>
      <protection locked="0"/>
    </xf>
    <xf numFmtId="0" fontId="0" fillId="0" borderId="0" xfId="0"/>
    <xf numFmtId="0" fontId="0" fillId="40" borderId="1" xfId="0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165" fontId="0" fillId="7" borderId="1" xfId="1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4" fillId="5" borderId="23" xfId="0" applyFont="1" applyFill="1" applyBorder="1" applyAlignment="1" applyProtection="1">
      <alignment horizontal="right"/>
      <protection locked="0"/>
    </xf>
    <xf numFmtId="0" fontId="4" fillId="5" borderId="22" xfId="0" applyFont="1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6" borderId="23" xfId="0" applyFill="1" applyBorder="1" applyAlignment="1" applyProtection="1">
      <alignment horizontal="right"/>
      <protection locked="0"/>
    </xf>
    <xf numFmtId="0" fontId="0" fillId="6" borderId="22" xfId="0" applyFill="1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4" fillId="4" borderId="5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6" borderId="1" xfId="0" applyFill="1" applyBorder="1" applyAlignment="1" applyProtection="1">
      <alignment horizontal="right"/>
      <protection locked="0"/>
    </xf>
    <xf numFmtId="0" fontId="0" fillId="7" borderId="1" xfId="0" applyFill="1" applyBorder="1" applyAlignment="1">
      <alignment horizontal="center"/>
    </xf>
    <xf numFmtId="165" fontId="0" fillId="7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wrapText="1"/>
    </xf>
    <xf numFmtId="0" fontId="2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 vertical="center"/>
    </xf>
    <xf numFmtId="0" fontId="3" fillId="4" borderId="24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2" xfId="0" applyFill="1" applyBorder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te" xfId="15" builtinId="10" customBuiltin="1"/>
    <cellStyle name="Output" xfId="10" builtinId="21" customBuiltin="1"/>
    <cellStyle name="Percent" xfId="1" builtinId="5"/>
    <cellStyle name="Title 2" xfId="42" xr:uid="{00000000-0005-0000-0000-000029000000}"/>
    <cellStyle name="Total" xfId="17" builtinId="25" customBuiltin="1"/>
    <cellStyle name="Warning Text" xfId="14" builtinId="11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showGridLines="0" tabSelected="1" workbookViewId="0">
      <selection activeCell="Y20" sqref="Y20:Z21"/>
    </sheetView>
  </sheetViews>
  <sheetFormatPr defaultRowHeight="15" x14ac:dyDescent="0.25"/>
  <cols>
    <col min="1" max="1" width="12.42578125" customWidth="1"/>
    <col min="2" max="10" width="5.28515625" bestFit="1" customWidth="1"/>
    <col min="11" max="32" width="6.28515625" bestFit="1" customWidth="1"/>
    <col min="33" max="35" width="6.28515625" hidden="1" customWidth="1"/>
    <col min="36" max="36" width="2.28515625" customWidth="1"/>
  </cols>
  <sheetData>
    <row r="1" spans="1:36" x14ac:dyDescent="0.25">
      <c r="A1" s="25" t="s">
        <v>30</v>
      </c>
      <c r="B1" s="7" t="s">
        <v>38</v>
      </c>
      <c r="C1" s="7" t="s">
        <v>39</v>
      </c>
      <c r="D1" s="7" t="s">
        <v>40</v>
      </c>
      <c r="E1" s="7" t="s">
        <v>41</v>
      </c>
      <c r="F1" s="7" t="s">
        <v>42</v>
      </c>
      <c r="G1" s="7" t="s">
        <v>43</v>
      </c>
      <c r="H1" s="7" t="s">
        <v>44</v>
      </c>
      <c r="I1" s="7" t="s">
        <v>45</v>
      </c>
      <c r="J1" s="7" t="s">
        <v>46</v>
      </c>
      <c r="K1" s="7" t="s">
        <v>47</v>
      </c>
      <c r="L1" s="7" t="s">
        <v>48</v>
      </c>
      <c r="M1" s="7" t="s">
        <v>49</v>
      </c>
      <c r="N1" s="7" t="s">
        <v>50</v>
      </c>
      <c r="O1" s="7" t="s">
        <v>51</v>
      </c>
      <c r="P1" s="7" t="s">
        <v>52</v>
      </c>
      <c r="Q1" s="7" t="s">
        <v>53</v>
      </c>
      <c r="R1" s="7" t="s">
        <v>54</v>
      </c>
      <c r="S1" s="7" t="s">
        <v>55</v>
      </c>
      <c r="T1" s="7" t="s">
        <v>56</v>
      </c>
      <c r="U1" s="7" t="s">
        <v>57</v>
      </c>
      <c r="V1" s="7" t="s">
        <v>58</v>
      </c>
      <c r="W1" s="7" t="s">
        <v>59</v>
      </c>
      <c r="X1" s="7" t="s">
        <v>60</v>
      </c>
      <c r="Y1" s="7" t="s">
        <v>61</v>
      </c>
      <c r="Z1" s="7" t="s">
        <v>62</v>
      </c>
      <c r="AA1" s="7" t="s">
        <v>63</v>
      </c>
      <c r="AB1" s="7" t="s">
        <v>64</v>
      </c>
      <c r="AC1" s="7" t="s">
        <v>65</v>
      </c>
      <c r="AD1" s="7" t="s">
        <v>66</v>
      </c>
      <c r="AE1" s="7" t="s">
        <v>67</v>
      </c>
      <c r="AF1" s="7" t="s">
        <v>68</v>
      </c>
      <c r="AG1" s="7"/>
      <c r="AH1" s="7"/>
      <c r="AI1" s="7"/>
      <c r="AJ1" s="22"/>
    </row>
    <row r="2" spans="1:36" x14ac:dyDescent="0.25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17"/>
    </row>
    <row r="3" spans="1:36" x14ac:dyDescent="0.25">
      <c r="A3" s="10" t="s">
        <v>1</v>
      </c>
      <c r="B3" s="11">
        <v>10</v>
      </c>
      <c r="C3" s="11">
        <v>10</v>
      </c>
      <c r="D3" s="11">
        <v>10</v>
      </c>
      <c r="E3" s="11">
        <v>10</v>
      </c>
      <c r="F3" s="11">
        <v>10</v>
      </c>
      <c r="G3" s="11">
        <v>10</v>
      </c>
      <c r="H3" s="11">
        <v>10</v>
      </c>
      <c r="I3" s="11">
        <v>10</v>
      </c>
      <c r="J3" s="11">
        <v>10</v>
      </c>
      <c r="K3" s="11">
        <v>10</v>
      </c>
      <c r="L3" s="11">
        <v>10</v>
      </c>
      <c r="M3" s="11">
        <v>10</v>
      </c>
      <c r="N3" s="11">
        <v>10</v>
      </c>
      <c r="O3" s="11">
        <v>10</v>
      </c>
      <c r="P3" s="11">
        <v>10</v>
      </c>
      <c r="Q3" s="11">
        <v>10</v>
      </c>
      <c r="R3" s="11">
        <v>10</v>
      </c>
      <c r="S3" s="11">
        <v>10</v>
      </c>
      <c r="T3" s="11">
        <v>10</v>
      </c>
      <c r="U3" s="11">
        <v>10</v>
      </c>
      <c r="V3" s="11">
        <v>10</v>
      </c>
      <c r="W3" s="11">
        <v>10</v>
      </c>
      <c r="X3" s="11">
        <v>10</v>
      </c>
      <c r="Y3" s="11">
        <v>10</v>
      </c>
      <c r="Z3" s="11">
        <v>10</v>
      </c>
      <c r="AA3" s="11">
        <v>10</v>
      </c>
      <c r="AB3" s="11">
        <v>10</v>
      </c>
      <c r="AC3" s="11">
        <v>10</v>
      </c>
      <c r="AD3" s="11">
        <v>10</v>
      </c>
      <c r="AE3" s="11">
        <v>10</v>
      </c>
      <c r="AF3" s="11">
        <v>10</v>
      </c>
      <c r="AG3" s="11"/>
      <c r="AH3" s="11"/>
      <c r="AI3" s="11"/>
      <c r="AJ3" s="17"/>
    </row>
    <row r="4" spans="1:36" hidden="1" x14ac:dyDescent="0.25">
      <c r="A4" s="12" t="s">
        <v>21</v>
      </c>
      <c r="B4" s="13">
        <f>IF(LEN(B2)&gt;0,B3,0)</f>
        <v>0</v>
      </c>
      <c r="C4" s="13">
        <f t="shared" ref="C4:K4" si="0">IF(LEN(C2)&gt;0,C3,0)</f>
        <v>0</v>
      </c>
      <c r="D4" s="13">
        <f t="shared" si="0"/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  <c r="H4" s="13">
        <f t="shared" si="0"/>
        <v>0</v>
      </c>
      <c r="I4" s="13">
        <f t="shared" si="0"/>
        <v>0</v>
      </c>
      <c r="J4" s="13">
        <f t="shared" si="0"/>
        <v>0</v>
      </c>
      <c r="K4" s="13">
        <f t="shared" si="0"/>
        <v>0</v>
      </c>
      <c r="L4" s="13">
        <f t="shared" ref="L4" si="1">IF(LEN(L2)&gt;0,L3,0)</f>
        <v>0</v>
      </c>
      <c r="M4" s="13">
        <f t="shared" ref="M4" si="2">IF(LEN(M2)&gt;0,M3,0)</f>
        <v>0</v>
      </c>
      <c r="N4" s="13">
        <f t="shared" ref="N4" si="3">IF(LEN(N2)&gt;0,N3,0)</f>
        <v>0</v>
      </c>
      <c r="O4" s="13">
        <f t="shared" ref="O4" si="4">IF(LEN(O2)&gt;0,O3,0)</f>
        <v>0</v>
      </c>
      <c r="P4" s="13">
        <f t="shared" ref="P4" si="5">IF(LEN(P2)&gt;0,P3,0)</f>
        <v>0</v>
      </c>
      <c r="Q4" s="13">
        <f t="shared" ref="Q4" si="6">IF(LEN(Q2)&gt;0,Q3,0)</f>
        <v>0</v>
      </c>
      <c r="R4" s="13">
        <f t="shared" ref="R4" si="7">IF(LEN(R2)&gt;0,R3,0)</f>
        <v>0</v>
      </c>
      <c r="S4" s="13">
        <f t="shared" ref="S4:T4" si="8">IF(LEN(S2)&gt;0,S3,0)</f>
        <v>0</v>
      </c>
      <c r="T4" s="13">
        <f t="shared" si="8"/>
        <v>0</v>
      </c>
      <c r="U4" s="13">
        <f t="shared" ref="U4" si="9">IF(LEN(U2)&gt;0,U3,0)</f>
        <v>0</v>
      </c>
      <c r="V4" s="13">
        <f t="shared" ref="V4" si="10">IF(LEN(V2)&gt;0,V3,0)</f>
        <v>0</v>
      </c>
      <c r="W4" s="13">
        <f t="shared" ref="W4" si="11">IF(LEN(W2)&gt;0,W3,0)</f>
        <v>0</v>
      </c>
      <c r="X4" s="13">
        <f t="shared" ref="X4" si="12">IF(LEN(X2)&gt;0,X3,0)</f>
        <v>0</v>
      </c>
      <c r="Y4" s="13">
        <f t="shared" ref="Y4" si="13">IF(LEN(Y2)&gt;0,Y3,0)</f>
        <v>0</v>
      </c>
      <c r="Z4" s="13">
        <f t="shared" ref="Z4" si="14">IF(LEN(Z2)&gt;0,Z3,0)</f>
        <v>0</v>
      </c>
      <c r="AA4" s="13">
        <f t="shared" ref="AA4" si="15">IF(LEN(AA2)&gt;0,AA3,0)</f>
        <v>0</v>
      </c>
      <c r="AB4" s="13">
        <f t="shared" ref="AB4:AC4" si="16">IF(LEN(AB2)&gt;0,AB3,0)</f>
        <v>0</v>
      </c>
      <c r="AC4" s="13">
        <f t="shared" si="16"/>
        <v>0</v>
      </c>
      <c r="AD4" s="13">
        <f t="shared" ref="AD4" si="17">IF(LEN(AD2)&gt;0,AD3,0)</f>
        <v>0</v>
      </c>
      <c r="AE4" s="13">
        <f t="shared" ref="AE4" si="18">IF(LEN(AE2)&gt;0,AE3,0)</f>
        <v>0</v>
      </c>
      <c r="AF4" s="13">
        <f t="shared" ref="AF4" si="19">IF(LEN(AF2)&gt;0,AF3,0)</f>
        <v>0</v>
      </c>
      <c r="AG4" s="13">
        <f t="shared" ref="AG4" si="20">IF(LEN(AG2)&gt;0,AG3,0)</f>
        <v>0</v>
      </c>
      <c r="AH4" s="13">
        <f t="shared" ref="AH4" si="21">IF(LEN(AH2)&gt;0,AH3,0)</f>
        <v>0</v>
      </c>
      <c r="AI4" s="13">
        <f t="shared" ref="AI4" si="22">IF(LEN(AI2)&gt;0,AI3,0)</f>
        <v>0</v>
      </c>
      <c r="AJ4" s="17"/>
    </row>
    <row r="5" spans="1:36" x14ac:dyDescent="0.25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7"/>
    </row>
    <row r="6" spans="1:36" x14ac:dyDescent="0.25">
      <c r="A6" s="24" t="s">
        <v>31</v>
      </c>
      <c r="B6" s="14" t="s">
        <v>2</v>
      </c>
      <c r="C6" s="14" t="s">
        <v>3</v>
      </c>
      <c r="D6" s="14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36" t="s">
        <v>86</v>
      </c>
      <c r="K6" s="37"/>
      <c r="L6" s="14" t="s">
        <v>73</v>
      </c>
      <c r="M6" s="14" t="s">
        <v>74</v>
      </c>
      <c r="N6" s="14" t="s">
        <v>75</v>
      </c>
      <c r="O6" s="14" t="s">
        <v>76</v>
      </c>
      <c r="P6" s="14" t="s">
        <v>77</v>
      </c>
      <c r="Q6" s="14" t="s">
        <v>78</v>
      </c>
      <c r="R6" s="18"/>
      <c r="S6" s="18"/>
      <c r="T6" s="18"/>
      <c r="U6" s="18"/>
      <c r="V6" s="18"/>
      <c r="W6" s="18"/>
      <c r="X6" s="16"/>
      <c r="Y6" s="16"/>
      <c r="Z6" s="16"/>
      <c r="AA6" s="16"/>
      <c r="AB6" s="16"/>
      <c r="AC6" s="16"/>
      <c r="AD6" s="16"/>
      <c r="AE6" s="16"/>
      <c r="AF6" s="18"/>
      <c r="AG6" s="18"/>
      <c r="AH6" s="18"/>
      <c r="AI6" s="18"/>
      <c r="AJ6" s="17"/>
    </row>
    <row r="7" spans="1:36" x14ac:dyDescent="0.25">
      <c r="A7" s="8" t="s">
        <v>0</v>
      </c>
      <c r="B7" s="9"/>
      <c r="C7" s="9"/>
      <c r="D7" s="9"/>
      <c r="E7" s="9"/>
      <c r="F7" s="9"/>
      <c r="G7" s="9"/>
      <c r="H7" s="9"/>
      <c r="I7" s="16"/>
      <c r="J7" s="38" t="s">
        <v>0</v>
      </c>
      <c r="K7" s="39"/>
      <c r="L7" s="9"/>
      <c r="M7" s="9"/>
      <c r="N7" s="9"/>
      <c r="O7" s="9"/>
      <c r="P7" s="9"/>
      <c r="Q7" s="9"/>
      <c r="R7" s="18"/>
      <c r="S7" s="18"/>
      <c r="T7" s="18"/>
      <c r="U7" s="18"/>
      <c r="V7" s="18"/>
      <c r="W7" s="18"/>
      <c r="X7" s="16"/>
      <c r="Y7" s="16"/>
      <c r="Z7" s="16"/>
      <c r="AA7" s="16"/>
      <c r="AB7" s="16"/>
      <c r="AC7" s="16"/>
      <c r="AD7" s="16"/>
      <c r="AE7" s="16"/>
      <c r="AF7" s="18"/>
      <c r="AG7" s="18"/>
      <c r="AH7" s="18"/>
      <c r="AI7" s="18"/>
      <c r="AJ7" s="17"/>
    </row>
    <row r="8" spans="1:36" x14ac:dyDescent="0.25">
      <c r="A8" s="10" t="s">
        <v>1</v>
      </c>
      <c r="B8" s="11">
        <v>20</v>
      </c>
      <c r="C8" s="11">
        <v>20</v>
      </c>
      <c r="D8" s="11">
        <v>20</v>
      </c>
      <c r="E8" s="11">
        <v>20</v>
      </c>
      <c r="F8" s="11">
        <v>20</v>
      </c>
      <c r="G8" s="11">
        <v>20</v>
      </c>
      <c r="H8" s="11">
        <v>20</v>
      </c>
      <c r="I8" s="16"/>
      <c r="J8" s="40" t="s">
        <v>1</v>
      </c>
      <c r="K8" s="41"/>
      <c r="L8" s="11">
        <v>20</v>
      </c>
      <c r="M8" s="11">
        <v>20</v>
      </c>
      <c r="N8" s="11">
        <v>20</v>
      </c>
      <c r="O8" s="11">
        <v>20</v>
      </c>
      <c r="P8" s="11">
        <v>20</v>
      </c>
      <c r="Q8" s="11">
        <v>20</v>
      </c>
      <c r="R8" s="18"/>
      <c r="S8" s="18"/>
      <c r="T8" s="18"/>
      <c r="U8" s="18"/>
      <c r="V8" s="18"/>
      <c r="W8" s="18"/>
      <c r="X8" s="16"/>
      <c r="Y8" s="16"/>
      <c r="Z8" s="16"/>
      <c r="AA8" s="16"/>
      <c r="AB8" s="16"/>
      <c r="AC8" s="16"/>
      <c r="AD8" s="16"/>
      <c r="AE8" s="16"/>
      <c r="AF8" s="18"/>
      <c r="AG8" s="18"/>
      <c r="AH8" s="18"/>
      <c r="AI8" s="18"/>
      <c r="AJ8" s="17"/>
    </row>
    <row r="9" spans="1:36" hidden="1" x14ac:dyDescent="0.25">
      <c r="A9" s="12" t="s">
        <v>21</v>
      </c>
      <c r="B9" s="13">
        <f>IF(LEN(B7)&gt;0,B8,0)</f>
        <v>0</v>
      </c>
      <c r="C9" s="13">
        <f t="shared" ref="C9:Q9" si="23">IF(LEN(C7)&gt;0,C8,0)</f>
        <v>0</v>
      </c>
      <c r="D9" s="13">
        <f t="shared" si="23"/>
        <v>0</v>
      </c>
      <c r="E9" s="13">
        <f t="shared" si="23"/>
        <v>0</v>
      </c>
      <c r="F9" s="13">
        <f t="shared" si="23"/>
        <v>0</v>
      </c>
      <c r="G9" s="13">
        <f t="shared" si="23"/>
        <v>0</v>
      </c>
      <c r="H9" s="13">
        <f t="shared" si="23"/>
        <v>0</v>
      </c>
      <c r="I9" s="16"/>
      <c r="J9" s="13" t="str">
        <f t="shared" si="23"/>
        <v>Max</v>
      </c>
      <c r="K9" s="13"/>
      <c r="L9" s="13">
        <f>IF(LEN(L7)&gt;0,L8,0)</f>
        <v>0</v>
      </c>
      <c r="M9" s="13">
        <f t="shared" si="23"/>
        <v>0</v>
      </c>
      <c r="N9" s="13">
        <f t="shared" si="23"/>
        <v>0</v>
      </c>
      <c r="O9" s="13">
        <f t="shared" si="23"/>
        <v>0</v>
      </c>
      <c r="P9" s="13">
        <f t="shared" si="23"/>
        <v>0</v>
      </c>
      <c r="Q9" s="13">
        <f t="shared" si="23"/>
        <v>0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6"/>
      <c r="AF9" s="16"/>
      <c r="AG9" s="16"/>
      <c r="AH9" s="16"/>
      <c r="AI9" s="16"/>
      <c r="AJ9" s="17"/>
    </row>
    <row r="10" spans="1:36" s="26" customFormat="1" x14ac:dyDescent="0.2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6"/>
      <c r="AF10" s="16"/>
      <c r="AG10" s="16"/>
      <c r="AH10" s="16"/>
      <c r="AI10" s="16"/>
      <c r="AJ10" s="17"/>
    </row>
    <row r="11" spans="1:36" s="26" customFormat="1" x14ac:dyDescent="0.25">
      <c r="A11" s="47" t="s">
        <v>32</v>
      </c>
      <c r="B11" s="47"/>
      <c r="C11" s="47"/>
      <c r="D11" s="14" t="s">
        <v>71</v>
      </c>
      <c r="E11" s="14" t="s">
        <v>72</v>
      </c>
      <c r="F11" s="14" t="s">
        <v>9</v>
      </c>
      <c r="G11" s="18"/>
      <c r="H11" s="47" t="s">
        <v>69</v>
      </c>
      <c r="I11" s="47"/>
      <c r="J11" s="47"/>
      <c r="K11" s="14" t="s">
        <v>70</v>
      </c>
      <c r="L11" s="18"/>
      <c r="M11" s="18"/>
      <c r="N11" s="18"/>
      <c r="O11" s="18"/>
      <c r="P11" s="18"/>
      <c r="Q11" s="18"/>
      <c r="R11" s="18"/>
      <c r="S11" s="18"/>
      <c r="T11" s="16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6"/>
      <c r="AF11" s="16"/>
      <c r="AG11" s="16"/>
      <c r="AH11" s="16"/>
      <c r="AI11" s="16"/>
      <c r="AJ11" s="17"/>
    </row>
    <row r="12" spans="1:36" s="26" customFormat="1" x14ac:dyDescent="0.25">
      <c r="A12" s="48" t="s">
        <v>0</v>
      </c>
      <c r="B12" s="48"/>
      <c r="C12" s="48"/>
      <c r="D12" s="9"/>
      <c r="E12" s="9"/>
      <c r="F12" s="9"/>
      <c r="G12" s="18"/>
      <c r="H12" s="48" t="s">
        <v>0</v>
      </c>
      <c r="I12" s="48"/>
      <c r="J12" s="48"/>
      <c r="K12" s="9"/>
      <c r="L12" s="18"/>
      <c r="M12" s="18"/>
      <c r="N12" s="18"/>
      <c r="O12" s="18"/>
      <c r="P12" s="18"/>
      <c r="Q12" s="18"/>
      <c r="R12" s="18"/>
      <c r="S12" s="18"/>
      <c r="T12" s="16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6"/>
      <c r="AF12" s="16"/>
      <c r="AG12" s="16"/>
      <c r="AH12" s="16"/>
      <c r="AI12" s="16"/>
      <c r="AJ12" s="17"/>
    </row>
    <row r="13" spans="1:36" x14ac:dyDescent="0.25">
      <c r="A13" s="49" t="s">
        <v>1</v>
      </c>
      <c r="B13" s="49"/>
      <c r="C13" s="49"/>
      <c r="D13" s="11">
        <v>100</v>
      </c>
      <c r="E13" s="11">
        <v>100</v>
      </c>
      <c r="F13" s="11">
        <v>100</v>
      </c>
      <c r="G13" s="18"/>
      <c r="H13" s="49" t="s">
        <v>1</v>
      </c>
      <c r="I13" s="49"/>
      <c r="J13" s="49"/>
      <c r="K13" s="11">
        <v>50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7"/>
    </row>
    <row r="14" spans="1:36" s="26" customFormat="1" hidden="1" x14ac:dyDescent="0.25">
      <c r="A14" s="42" t="s">
        <v>21</v>
      </c>
      <c r="B14" s="42"/>
      <c r="C14" s="42"/>
      <c r="D14" s="13">
        <f>IF(LEN(D12)&gt;0,D13,0)</f>
        <v>0</v>
      </c>
      <c r="E14" s="13">
        <f t="shared" ref="E14:F14" si="24">IF(LEN(E12)&gt;0,E13,0)</f>
        <v>0</v>
      </c>
      <c r="F14" s="13">
        <f t="shared" si="24"/>
        <v>0</v>
      </c>
      <c r="G14" s="18"/>
      <c r="H14" s="42" t="s">
        <v>21</v>
      </c>
      <c r="I14" s="42"/>
      <c r="J14" s="42"/>
      <c r="K14" s="13">
        <f>IF(LEN(K12)&gt;0,K13,0)</f>
        <v>0</v>
      </c>
      <c r="L14" s="13"/>
      <c r="M14" s="13"/>
      <c r="N14" s="18"/>
      <c r="O14" s="27" t="s">
        <v>89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18"/>
      <c r="AD14" s="18"/>
      <c r="AE14" s="18"/>
      <c r="AF14" s="18"/>
      <c r="AG14" s="18"/>
      <c r="AH14" s="18"/>
      <c r="AI14" s="18"/>
      <c r="AJ14" s="17"/>
    </row>
    <row r="15" spans="1:36" s="26" customFormat="1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27" t="s">
        <v>89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18"/>
      <c r="AD15" s="18"/>
      <c r="AE15" s="18"/>
      <c r="AF15" s="18"/>
      <c r="AG15" s="18"/>
      <c r="AH15" s="18"/>
      <c r="AI15" s="18"/>
      <c r="AJ15" s="17"/>
    </row>
    <row r="16" spans="1:36" ht="15.75" x14ac:dyDescent="0.25">
      <c r="A16" s="45" t="s">
        <v>22</v>
      </c>
      <c r="B16" s="46"/>
      <c r="C16" s="46"/>
      <c r="D16" s="46"/>
      <c r="E16" s="46"/>
      <c r="F16" s="46"/>
      <c r="G16" s="18"/>
      <c r="H16" s="45" t="s">
        <v>23</v>
      </c>
      <c r="I16" s="46"/>
      <c r="J16" s="46"/>
      <c r="K16" s="46"/>
      <c r="L16" s="46"/>
      <c r="M16" s="46"/>
      <c r="N16" s="18"/>
      <c r="O16" s="28" t="s">
        <v>27</v>
      </c>
      <c r="P16" s="55"/>
      <c r="Q16" s="55"/>
      <c r="R16" s="55"/>
      <c r="S16" s="55"/>
      <c r="T16" s="55"/>
      <c r="U16" s="55"/>
      <c r="V16" s="55"/>
      <c r="W16" s="55"/>
      <c r="X16" s="29"/>
      <c r="Y16" s="28" t="s">
        <v>87</v>
      </c>
      <c r="Z16" s="29"/>
      <c r="AA16" s="28" t="s">
        <v>88</v>
      </c>
      <c r="AB16" s="29"/>
      <c r="AC16" s="18"/>
      <c r="AD16" s="18"/>
      <c r="AE16" s="18"/>
      <c r="AF16" s="18"/>
      <c r="AG16" s="18"/>
      <c r="AH16" s="18"/>
      <c r="AI16" s="18"/>
      <c r="AJ16" s="17"/>
    </row>
    <row r="17" spans="1:36" x14ac:dyDescent="0.25">
      <c r="A17" s="32" t="s">
        <v>10</v>
      </c>
      <c r="B17" s="33"/>
      <c r="C17" s="33"/>
      <c r="D17" s="33"/>
      <c r="E17" s="35">
        <f>IFERROR(SUM(B2:AI2)/SUM(B4:AI4),0)</f>
        <v>0</v>
      </c>
      <c r="F17" s="35"/>
      <c r="G17" s="18"/>
      <c r="H17" s="32" t="s">
        <v>24</v>
      </c>
      <c r="I17" s="33"/>
      <c r="J17" s="33"/>
      <c r="K17" s="33"/>
      <c r="L17" s="50" t="str">
        <f>IF(D12=0,"N/A",INDEX(D11:E11,1,MATCH(SMALL(D12:E12,1),D12:E12,0)))</f>
        <v>N/A</v>
      </c>
      <c r="M17" s="50"/>
      <c r="N17" s="18"/>
      <c r="O17" s="33" t="s">
        <v>35</v>
      </c>
      <c r="P17" s="33"/>
      <c r="Q17" s="33"/>
      <c r="R17" s="33"/>
      <c r="S17" s="33"/>
      <c r="T17" s="33"/>
      <c r="U17" s="33"/>
      <c r="V17" s="33"/>
      <c r="W17" s="33"/>
      <c r="X17" s="33"/>
      <c r="Y17" s="30">
        <f>(E17*0.1+E18*0.1+E21*0.1+D12/D13*0.175+E12/E13*0.175+K12/K13*0.1+F12/F13*0.25)/(0.3+D14/D13*0.175+E14/E13*0.175+K14/K13*0.1+F14/F13*0.25)</f>
        <v>0</v>
      </c>
      <c r="Z17" s="30"/>
      <c r="AA17" s="30">
        <f>(E17*0.1+E18*0.1+E21*0.05+D12/D13*0.2+E12/E13*0.2+K12/K13*0.05+F12/F13*0.3)/(0.25+D14/D13*0.2+E14/E13*0.2+K14/K13*0.05+F14/F13*0.3)</f>
        <v>0</v>
      </c>
      <c r="AB17" s="30"/>
      <c r="AC17" s="18"/>
      <c r="AD17" s="18"/>
      <c r="AE17" s="18"/>
      <c r="AF17" s="18"/>
      <c r="AG17" s="18"/>
      <c r="AH17" s="18"/>
      <c r="AI17" s="18"/>
      <c r="AJ17" s="17"/>
    </row>
    <row r="18" spans="1:36" ht="15" customHeight="1" x14ac:dyDescent="0.25">
      <c r="A18" s="32" t="s">
        <v>82</v>
      </c>
      <c r="B18" s="33"/>
      <c r="C18" s="33"/>
      <c r="D18" s="33"/>
      <c r="E18" s="35">
        <f>IFERROR(SUM(B7:H7)/SUM(B9:H9),0)</f>
        <v>0</v>
      </c>
      <c r="F18" s="35"/>
      <c r="G18" s="18"/>
      <c r="H18" s="32" t="s">
        <v>25</v>
      </c>
      <c r="I18" s="33"/>
      <c r="J18" s="33"/>
      <c r="K18" s="33"/>
      <c r="L18" s="30" t="str">
        <f>IF(D12=0,"N/A",INDEX(D12:E12,1,MATCH(SMALL(D12:E12,1),D12:E12,0))/100)</f>
        <v>N/A</v>
      </c>
      <c r="M18" s="30"/>
      <c r="N18" s="18"/>
      <c r="O18" s="52" t="s">
        <v>79</v>
      </c>
      <c r="P18" s="52"/>
      <c r="Q18" s="52"/>
      <c r="R18" s="52"/>
      <c r="S18" s="52"/>
      <c r="T18" s="52"/>
      <c r="U18" s="52"/>
      <c r="V18" s="52"/>
      <c r="W18" s="52"/>
      <c r="X18" s="52"/>
      <c r="Y18" s="30" t="e">
        <f>(E17*0.1+E20*0.1+E23*0.1+D12/D13*0.175+E12/E13*0.175+K12/K13*0.1+F12/F13*0.25)/(0.3+D14/D13*0.175+E14/E13*0.175+K14/K13*0.1+F14/F13*0.25)</f>
        <v>#VALUE!</v>
      </c>
      <c r="Z18" s="30"/>
      <c r="AA18" s="30" t="e">
        <f>(E17*0.1+E20*0.1+E23*0.05+D12/D13*0.2+E12/E13*0.2+K12/K13*0.05+F12/F13*0.3)/(0.25+D14/D13*0.2+E14/E13*0.2+K14/K13*0.05+F14/F13*0.3)</f>
        <v>#VALUE!</v>
      </c>
      <c r="AB18" s="30"/>
      <c r="AC18" s="18"/>
      <c r="AD18" s="18"/>
      <c r="AE18" s="18"/>
      <c r="AF18" s="18"/>
      <c r="AG18" s="18"/>
      <c r="AH18" s="18"/>
      <c r="AI18" s="18"/>
      <c r="AJ18" s="17"/>
    </row>
    <row r="19" spans="1:36" ht="15" customHeight="1" x14ac:dyDescent="0.25">
      <c r="A19" s="32" t="s">
        <v>80</v>
      </c>
      <c r="B19" s="33"/>
      <c r="C19" s="33"/>
      <c r="D19" s="33"/>
      <c r="E19" s="34" t="str">
        <f>IFERROR(SMALL(B7:H7,1),"N/A")</f>
        <v>N/A</v>
      </c>
      <c r="F19" s="34"/>
      <c r="G19" s="18"/>
      <c r="H19" s="32" t="s">
        <v>26</v>
      </c>
      <c r="I19" s="33"/>
      <c r="J19" s="33"/>
      <c r="K19" s="33"/>
      <c r="L19" s="30" t="str">
        <f>IF(F12=0,"N/A",F12/100)</f>
        <v>N/A</v>
      </c>
      <c r="M19" s="30"/>
      <c r="N19" s="18"/>
      <c r="O19" s="53" t="s">
        <v>90</v>
      </c>
      <c r="P19" s="53"/>
      <c r="Q19" s="53"/>
      <c r="R19" s="53"/>
      <c r="S19" s="53"/>
      <c r="T19" s="53"/>
      <c r="U19" s="53"/>
      <c r="V19" s="53"/>
      <c r="W19" s="53"/>
      <c r="X19" s="53"/>
      <c r="Y19" s="30" t="e">
        <f>(E17*0.1+E20*0.1+E23*0.1+D12/D13*0.175+E12/E13*0.175+K12/K13*0.1+F12/F13*0.25-L18*0.175+L20*0.175)/(0.3+D14/D13*0.175+E14/E13*0.175+K14/K13*0.1+F14/F13*0.25)</f>
        <v>#VALUE!</v>
      </c>
      <c r="Z19" s="30"/>
      <c r="AA19" s="30" t="e">
        <f>(E17*0.1+E20*0.1+E23*0.05+D12/D13*0.2+E12/E13*0.2+K12/K13*0.05+F12/F13*0.3-L18*0.2+L20*0.2)/(0.25+D14/D13*0.2+E14/E13*0.2+K14/K13*0.05+F14/F13*0.3)</f>
        <v>#VALUE!</v>
      </c>
      <c r="AB19" s="30"/>
      <c r="AC19" s="18"/>
      <c r="AD19" s="18"/>
      <c r="AE19" s="18"/>
      <c r="AF19" s="18"/>
      <c r="AG19" s="18"/>
      <c r="AH19" s="18"/>
      <c r="AI19" s="18"/>
      <c r="AJ19" s="17"/>
    </row>
    <row r="20" spans="1:36" x14ac:dyDescent="0.25">
      <c r="A20" s="32" t="s">
        <v>84</v>
      </c>
      <c r="B20" s="33"/>
      <c r="C20" s="33"/>
      <c r="D20" s="33"/>
      <c r="E20" s="35" t="str">
        <f>IFERROR((SUM(B7:H7)-E19)/(SUM(B9:H9)-20),"N/A")</f>
        <v>N/A</v>
      </c>
      <c r="F20" s="35"/>
      <c r="G20" s="19"/>
      <c r="H20" s="43" t="str">
        <f>CONCATENATE("New ", L17, " %")</f>
        <v>New N/A %</v>
      </c>
      <c r="I20" s="44"/>
      <c r="J20" s="44"/>
      <c r="K20" s="44"/>
      <c r="L20" s="51" t="str">
        <f>IF(F12=0,"N/A",IF(L19&gt;L18,AVERAGE(L18:M19),L18))</f>
        <v>N/A</v>
      </c>
      <c r="M20" s="51"/>
      <c r="N20" s="19"/>
      <c r="O20" s="54" t="s">
        <v>28</v>
      </c>
      <c r="P20" s="54"/>
      <c r="Q20" s="54"/>
      <c r="R20" s="54"/>
      <c r="S20" s="54"/>
      <c r="T20" s="54"/>
      <c r="U20" s="54"/>
      <c r="V20" s="54"/>
      <c r="W20" s="54"/>
      <c r="X20" s="54"/>
      <c r="Y20" s="31">
        <f>IFERROR(INDEX(Scales!$A$3:$A$10,MATCH('Course Grades'!Y19+0.00001,Scales!$G$3:$G$10,1)),IFERROR(INDEX(Scales!$A$3:$A$10,MATCH('Course Grades'!Y18+0.00001,Scales!$G$3:$G$10,1)),INDEX(Scales!$A$3:$A$10,MATCH('Course Grades'!Y17+0.00001,Scales!$G$3:$G$10,1))))</f>
        <v>0</v>
      </c>
      <c r="Z20" s="31"/>
      <c r="AA20" s="31">
        <f>IFERROR(INDEX(Scales!$A$3:$A$10,MATCH('Course Grades'!AA19+0.00001,Scales!$G$3:$G$10,1)),IFERROR(INDEX(Scales!$A$3:$A$10,MATCH('Course Grades'!AA18+0.00001,Scales!$G$3:$G$10,1)),INDEX(Scales!$A$3:$A$10,MATCH('Course Grades'!AA17+0.00001,Scales!$G$3:$G$10,1))))</f>
        <v>0</v>
      </c>
      <c r="AB20" s="31"/>
      <c r="AC20" s="18"/>
      <c r="AD20" s="18"/>
      <c r="AE20" s="18"/>
      <c r="AF20" s="18"/>
      <c r="AG20" s="18"/>
      <c r="AH20" s="18"/>
      <c r="AI20" s="18"/>
      <c r="AJ20" s="17"/>
    </row>
    <row r="21" spans="1:36" ht="15" customHeight="1" x14ac:dyDescent="0.25">
      <c r="A21" s="32" t="s">
        <v>81</v>
      </c>
      <c r="B21" s="33"/>
      <c r="C21" s="33"/>
      <c r="D21" s="33"/>
      <c r="E21" s="35">
        <f>IFERROR(SUM(L7:Q7)/SUM(L9:Q9),0)</f>
        <v>0</v>
      </c>
      <c r="F21" s="35"/>
      <c r="G21" s="18"/>
      <c r="H21" s="18"/>
      <c r="I21" s="18"/>
      <c r="J21" s="18"/>
      <c r="K21" s="18"/>
      <c r="L21" s="18"/>
      <c r="M21" s="18"/>
      <c r="N21" s="18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31"/>
      <c r="Z21" s="31"/>
      <c r="AA21" s="31"/>
      <c r="AB21" s="31"/>
      <c r="AC21" s="18"/>
      <c r="AD21" s="18"/>
      <c r="AE21" s="18"/>
      <c r="AF21" s="18"/>
      <c r="AG21" s="18"/>
      <c r="AH21" s="18"/>
      <c r="AI21" s="18"/>
      <c r="AJ21" s="17"/>
    </row>
    <row r="22" spans="1:36" s="26" customFormat="1" ht="15" customHeight="1" x14ac:dyDescent="0.25">
      <c r="A22" s="32" t="s">
        <v>83</v>
      </c>
      <c r="B22" s="33"/>
      <c r="C22" s="33"/>
      <c r="D22" s="33"/>
      <c r="E22" s="34" t="str">
        <f>IFERROR(SMALL(L7:Q7,1),"N/A")</f>
        <v>N/A</v>
      </c>
      <c r="F22" s="34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7"/>
    </row>
    <row r="23" spans="1:36" s="26" customFormat="1" ht="15" customHeight="1" x14ac:dyDescent="0.25">
      <c r="A23" s="32" t="s">
        <v>85</v>
      </c>
      <c r="B23" s="33"/>
      <c r="C23" s="33"/>
      <c r="D23" s="33"/>
      <c r="E23" s="35" t="str">
        <f>IFERROR((SUM(L7:Q7)-E22)/(SUM(L9:Q9)-20),"N/A")</f>
        <v>N/A</v>
      </c>
      <c r="F23" s="35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7"/>
    </row>
    <row r="24" spans="1:36" ht="15.75" thickBot="1" x14ac:dyDescent="0.3">
      <c r="A24" s="21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3"/>
    </row>
    <row r="28" spans="1:36" x14ac:dyDescent="0.25">
      <c r="C28" s="26"/>
      <c r="D28" s="26"/>
      <c r="E28" s="26"/>
      <c r="F28" s="26"/>
    </row>
    <row r="31" spans="1:36" x14ac:dyDescent="0.25"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</row>
  </sheetData>
  <mergeCells count="52">
    <mergeCell ref="H18:K18"/>
    <mergeCell ref="H17:K17"/>
    <mergeCell ref="H16:M16"/>
    <mergeCell ref="L17:M17"/>
    <mergeCell ref="L18:M18"/>
    <mergeCell ref="A16:F16"/>
    <mergeCell ref="A18:D18"/>
    <mergeCell ref="A19:D19"/>
    <mergeCell ref="A20:D20"/>
    <mergeCell ref="E17:F17"/>
    <mergeCell ref="E18:F18"/>
    <mergeCell ref="E19:F19"/>
    <mergeCell ref="E20:F20"/>
    <mergeCell ref="A17:D17"/>
    <mergeCell ref="J6:K6"/>
    <mergeCell ref="J7:K7"/>
    <mergeCell ref="J8:K8"/>
    <mergeCell ref="A14:C14"/>
    <mergeCell ref="H14:J14"/>
    <mergeCell ref="A11:C11"/>
    <mergeCell ref="A12:C12"/>
    <mergeCell ref="A13:C13"/>
    <mergeCell ref="H11:J11"/>
    <mergeCell ref="H12:J12"/>
    <mergeCell ref="H13:J13"/>
    <mergeCell ref="AA19:AB19"/>
    <mergeCell ref="AA20:AB21"/>
    <mergeCell ref="A22:D22"/>
    <mergeCell ref="A23:D23"/>
    <mergeCell ref="E22:F22"/>
    <mergeCell ref="E23:F23"/>
    <mergeCell ref="A21:D21"/>
    <mergeCell ref="E21:F21"/>
    <mergeCell ref="H20:K20"/>
    <mergeCell ref="H19:K19"/>
    <mergeCell ref="L19:M19"/>
    <mergeCell ref="L20:M20"/>
    <mergeCell ref="O19:X19"/>
    <mergeCell ref="O20:X21"/>
    <mergeCell ref="Y20:Z21"/>
    <mergeCell ref="Y19:Z19"/>
    <mergeCell ref="O14:AB14"/>
    <mergeCell ref="O15:AB15"/>
    <mergeCell ref="AA16:AB16"/>
    <mergeCell ref="AA17:AB17"/>
    <mergeCell ref="AA18:AB18"/>
    <mergeCell ref="Y18:Z18"/>
    <mergeCell ref="O17:X17"/>
    <mergeCell ref="O18:X18"/>
    <mergeCell ref="Y17:Z17"/>
    <mergeCell ref="O16:X16"/>
    <mergeCell ref="Y16:Z16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sqref="A1:G1"/>
    </sheetView>
  </sheetViews>
  <sheetFormatPr defaultRowHeight="15" x14ac:dyDescent="0.25"/>
  <cols>
    <col min="2" max="6" width="0" hidden="1" customWidth="1"/>
  </cols>
  <sheetData>
    <row r="1" spans="1:7" x14ac:dyDescent="0.25">
      <c r="A1" s="56" t="s">
        <v>16</v>
      </c>
      <c r="B1" s="56"/>
      <c r="C1" s="56"/>
      <c r="D1" s="56"/>
      <c r="E1" s="56"/>
      <c r="F1" s="56"/>
      <c r="G1" s="56"/>
    </row>
    <row r="2" spans="1:7" ht="24" x14ac:dyDescent="0.25">
      <c r="A2" s="1" t="s">
        <v>11</v>
      </c>
      <c r="B2" s="1" t="s">
        <v>34</v>
      </c>
      <c r="C2" s="1" t="s">
        <v>33</v>
      </c>
      <c r="D2" s="1" t="s">
        <v>12</v>
      </c>
      <c r="E2" s="1" t="s">
        <v>13</v>
      </c>
      <c r="F2" s="1" t="s">
        <v>14</v>
      </c>
      <c r="G2" s="1" t="s">
        <v>15</v>
      </c>
    </row>
    <row r="3" spans="1:7" x14ac:dyDescent="0.25">
      <c r="A3" s="2">
        <v>0</v>
      </c>
      <c r="B3" s="3">
        <v>0</v>
      </c>
      <c r="C3" s="6">
        <v>0</v>
      </c>
      <c r="D3" s="6">
        <v>0</v>
      </c>
      <c r="E3" s="6">
        <v>0</v>
      </c>
      <c r="F3" s="6">
        <v>0</v>
      </c>
      <c r="G3" s="5">
        <f>B3*0.12+C3*0.18+D3*0.2+E3*0.2+F3*0.3</f>
        <v>0</v>
      </c>
    </row>
    <row r="4" spans="1:7" x14ac:dyDescent="0.25">
      <c r="A4" s="2">
        <v>1</v>
      </c>
      <c r="B4" s="3">
        <v>0.55000000000000004</v>
      </c>
      <c r="C4" s="6">
        <v>0.55000000000000004</v>
      </c>
      <c r="D4" s="6">
        <v>0.55000000000000004</v>
      </c>
      <c r="E4" s="6">
        <v>0.55000000000000004</v>
      </c>
      <c r="F4" s="6">
        <v>0.55000000000000004</v>
      </c>
      <c r="G4" s="5">
        <f t="shared" ref="G4:G10" si="0">B4*0.12+C4*0.18+D4*0.2+E4*0.2+F4*0.3</f>
        <v>0.55000000000000004</v>
      </c>
    </row>
    <row r="5" spans="1:7" x14ac:dyDescent="0.25">
      <c r="A5" s="2">
        <v>1.5</v>
      </c>
      <c r="B5" s="3">
        <v>0.6</v>
      </c>
      <c r="C5" s="6">
        <v>0.6</v>
      </c>
      <c r="D5" s="6">
        <v>0.6</v>
      </c>
      <c r="E5" s="6">
        <v>0.6</v>
      </c>
      <c r="F5" s="6">
        <v>0.6</v>
      </c>
      <c r="G5" s="5">
        <f t="shared" si="0"/>
        <v>0.6</v>
      </c>
    </row>
    <row r="6" spans="1:7" x14ac:dyDescent="0.25">
      <c r="A6" s="2">
        <v>2</v>
      </c>
      <c r="B6" s="3">
        <v>0.65</v>
      </c>
      <c r="C6" s="6">
        <v>0.65</v>
      </c>
      <c r="D6" s="6">
        <v>0.65</v>
      </c>
      <c r="E6" s="6">
        <v>0.65</v>
      </c>
      <c r="F6" s="6">
        <v>0.65</v>
      </c>
      <c r="G6" s="5">
        <f t="shared" si="0"/>
        <v>0.65</v>
      </c>
    </row>
    <row r="7" spans="1:7" x14ac:dyDescent="0.25">
      <c r="A7" s="2">
        <v>2.5</v>
      </c>
      <c r="B7" s="3">
        <v>0.73</v>
      </c>
      <c r="C7" s="6">
        <v>0.73</v>
      </c>
      <c r="D7" s="6">
        <v>0.73</v>
      </c>
      <c r="E7" s="6">
        <v>0.73</v>
      </c>
      <c r="F7" s="6">
        <v>0.73</v>
      </c>
      <c r="G7" s="5">
        <f t="shared" si="0"/>
        <v>0.73</v>
      </c>
    </row>
    <row r="8" spans="1:7" x14ac:dyDescent="0.25">
      <c r="A8" s="2">
        <v>3</v>
      </c>
      <c r="B8" s="3">
        <v>0.8</v>
      </c>
      <c r="C8" s="6">
        <v>0.8</v>
      </c>
      <c r="D8" s="6">
        <v>0.8</v>
      </c>
      <c r="E8" s="6">
        <v>0.8</v>
      </c>
      <c r="F8" s="6">
        <v>0.8</v>
      </c>
      <c r="G8" s="5">
        <f t="shared" si="0"/>
        <v>0.8</v>
      </c>
    </row>
    <row r="9" spans="1:7" x14ac:dyDescent="0.25">
      <c r="A9" s="2">
        <v>3.5</v>
      </c>
      <c r="B9" s="3">
        <v>0.85</v>
      </c>
      <c r="C9" s="6">
        <v>0.85</v>
      </c>
      <c r="D9" s="6">
        <v>0.85</v>
      </c>
      <c r="E9" s="6">
        <v>0.85</v>
      </c>
      <c r="F9" s="6">
        <v>0.85</v>
      </c>
      <c r="G9" s="5">
        <f t="shared" si="0"/>
        <v>0.85000000000000009</v>
      </c>
    </row>
    <row r="10" spans="1:7" x14ac:dyDescent="0.25">
      <c r="A10" s="2">
        <v>4</v>
      </c>
      <c r="B10" s="3">
        <v>0.9</v>
      </c>
      <c r="C10" s="6">
        <v>0.9</v>
      </c>
      <c r="D10" s="6">
        <v>0.9</v>
      </c>
      <c r="E10" s="6">
        <v>0.9</v>
      </c>
      <c r="F10" s="6">
        <v>0.9</v>
      </c>
      <c r="G10" s="5">
        <f t="shared" si="0"/>
        <v>0.90000000000000013</v>
      </c>
    </row>
  </sheetData>
  <sheetProtection algorithmName="SHA-512" hashValue="k4EbcbfHU+i16e4LcO4iZm11cVlj+Y0Oe81dHw5oK9wcjMpoAiv1fqiNw2wt3ZfrtpMf/P7GVwbb5nLeYNk7+w==" saltValue="F6g7irXRgnPF8sdwnFCgCQ==" spinCount="100000" sheet="1" objects="1" scenarios="1"/>
  <mergeCells count="1">
    <mergeCell ref="A1:G1"/>
  </mergeCells>
  <conditionalFormatting sqref="C3:F10">
    <cfRule type="expression" dxfId="0" priority="1">
      <formula>C3&lt;$B3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A4" sqref="A4"/>
    </sheetView>
  </sheetViews>
  <sheetFormatPr defaultRowHeight="15" x14ac:dyDescent="0.25"/>
  <cols>
    <col min="1" max="1" width="19.42578125" customWidth="1"/>
    <col min="2" max="2" width="77.28515625" customWidth="1"/>
  </cols>
  <sheetData>
    <row r="1" spans="1:2" x14ac:dyDescent="0.25">
      <c r="A1" s="56" t="s">
        <v>17</v>
      </c>
      <c r="B1" s="56"/>
    </row>
    <row r="2" spans="1:2" s="26" customFormat="1" x14ac:dyDescent="0.25">
      <c r="A2" s="58" t="s">
        <v>36</v>
      </c>
      <c r="B2" s="59"/>
    </row>
    <row r="3" spans="1:2" x14ac:dyDescent="0.25">
      <c r="A3" s="57" t="s">
        <v>37</v>
      </c>
      <c r="B3" s="57"/>
    </row>
    <row r="4" spans="1:2" x14ac:dyDescent="0.25">
      <c r="A4" s="4" t="s">
        <v>20</v>
      </c>
      <c r="B4" s="4"/>
    </row>
    <row r="5" spans="1:2" x14ac:dyDescent="0.25">
      <c r="A5" s="57" t="s">
        <v>18</v>
      </c>
      <c r="B5" s="57"/>
    </row>
    <row r="6" spans="1:2" x14ac:dyDescent="0.25">
      <c r="A6" s="57" t="s">
        <v>19</v>
      </c>
      <c r="B6" s="57"/>
    </row>
    <row r="7" spans="1:2" x14ac:dyDescent="0.25">
      <c r="A7" s="57" t="s">
        <v>29</v>
      </c>
      <c r="B7" s="57"/>
    </row>
  </sheetData>
  <mergeCells count="6">
    <mergeCell ref="A7:B7"/>
    <mergeCell ref="A1:B1"/>
    <mergeCell ref="A3:B3"/>
    <mergeCell ref="A5:B5"/>
    <mergeCell ref="A6:B6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Course Grades</vt:lpstr>
      <vt:lpstr>Scales</vt:lpstr>
      <vt:lpstr>Conditions and Restrictions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Maccombs, Ryan Jorge</dc:creator>
  <cp:lastModifiedBy>maccomb1</cp:lastModifiedBy>
  <cp:lastPrinted>2015-04-30T01:41:06Z</cp:lastPrinted>
  <dcterms:created xsi:type="dcterms:W3CDTF">2015-04-27T20:50:18Z</dcterms:created>
  <dcterms:modified xsi:type="dcterms:W3CDTF">2019-12-27T17:43:33Z</dcterms:modified>
</cp:coreProperties>
</file>